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Notice" sheetId="1" state="visible" r:id="rId2"/>
    <sheet name="Informations agent" sheetId="2" state="visible" r:id="rId3"/>
    <sheet name="Liste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<sst xmlns="http://schemas.openxmlformats.org/spreadsheetml/2006/main" count="117" uniqueCount="71">
  <si>
    <t xml:space="preserve">Outil de calcul du SFT produit par le </t>
  </si>
  <si>
    <t xml:space="preserve">Définition : Cet outil a pour vocation de vous aider à calculer le montant du SFT à allouer
NB : Les constantes ci-dessous seront mises à jour par le CISIRH au fil de leur évolution </t>
  </si>
  <si>
    <t xml:space="preserve">CONSTANTES</t>
  </si>
  <si>
    <t xml:space="preserve">Valeur du point d'indice FP</t>
  </si>
  <si>
    <t xml:space="preserve">Indice plancher SFT</t>
  </si>
  <si>
    <t xml:space="preserve">Indice plafond SFT</t>
  </si>
  <si>
    <t xml:space="preserve">Taux de cotisation CSG</t>
  </si>
  <si>
    <t xml:space="preserve">Taux de cotisation CRDS</t>
  </si>
  <si>
    <t xml:space="preserve">Taux de cotisation RAFP</t>
  </si>
  <si>
    <t xml:space="preserve">NOMBRE D'ENFANTS À CHARGE</t>
  </si>
  <si>
    <t xml:space="preserve">ÉLÉMENT</t>
  </si>
  <si>
    <t xml:space="preserve">Fixe mensuel</t>
  </si>
  <si>
    <t xml:space="preserve">Proportionnel</t>
  </si>
  <si>
    <t xml:space="preserve">(en euros)</t>
  </si>
  <si>
    <t xml:space="preserve">(en %)</t>
  </si>
  <si>
    <t xml:space="preserve">Un enfant</t>
  </si>
  <si>
    <t xml:space="preserve">-</t>
  </si>
  <si>
    <t xml:space="preserve">Deux enfants</t>
  </si>
  <si>
    <t xml:space="preserve">Trois enfants</t>
  </si>
  <si>
    <t xml:space="preserve">Par enfant au-delà du troisième</t>
  </si>
  <si>
    <t xml:space="preserve">Notions importantes :</t>
  </si>
  <si>
    <r>
      <rPr>
        <sz val="11"/>
        <color rgb="FF002060"/>
        <rFont val="Calibri"/>
        <family val="2"/>
        <charset val="1"/>
      </rPr>
      <t xml:space="preserve"> </t>
    </r>
    <r>
      <rPr>
        <b val="true"/>
        <sz val="11"/>
        <color rgb="FF002060"/>
        <rFont val="Calibri"/>
        <family val="2"/>
        <charset val="1"/>
      </rPr>
      <t xml:space="preserve">L’allocataire du SFT</t>
    </r>
    <r>
      <rPr>
        <sz val="11"/>
        <color rgb="FF002060"/>
        <rFont val="Calibri"/>
        <family val="2"/>
        <charset val="1"/>
      </rPr>
      <t xml:space="preserve"> est l’agent au titre duquel est étudiée l’ouverture du droit et est calculé le montant du SFT ;
 </t>
    </r>
    <r>
      <rPr>
        <b val="true"/>
        <sz val="11"/>
        <color rgb="FF002060"/>
        <rFont val="Calibri"/>
        <family val="2"/>
        <charset val="1"/>
      </rPr>
      <t xml:space="preserve">L’attributaire</t>
    </r>
    <r>
      <rPr>
        <sz val="11"/>
        <color rgb="FF002060"/>
        <rFont val="Calibri"/>
        <family val="2"/>
        <charset val="1"/>
      </rPr>
      <t xml:space="preserve"> est la personne qui réunit les conditions d’éligibilité et qui perçoit, à ce titre, le SFT. L’attributaire peut être l’allocataire du droit ou son ancien conjoint en cas de rupture de la vie commune (cf. infra).
Cette distinction permet de différencier la perception du SFT « de son propre chef » de celle « du chef de » l’ancien conjoint prévue aux articles 11 et suivants du décret du 24 octobre 1985 :
- lorsque le bénéficiaire est l’agent au titre duquel le droit est étudié et la personne qui réunit les conditions d’éligibilité, il est donc à la fois allocataire et attributaire et perçoit le SFT </t>
    </r>
    <r>
      <rPr>
        <b val="true"/>
        <sz val="11"/>
        <color rgb="FF002060"/>
        <rFont val="Calibri"/>
        <family val="2"/>
        <charset val="1"/>
      </rPr>
      <t xml:space="preserve">« de son propre chef » </t>
    </r>
    <r>
      <rPr>
        <sz val="11"/>
        <color rgb="FF002060"/>
        <rFont val="Calibri"/>
        <family val="2"/>
        <charset val="1"/>
      </rPr>
      <t xml:space="preserve">;
- lorsque le bénéficiaire est la personne qui réunit les conditions d’éligibilité mais que c’est au titre de son ex-conjoint que sont étudiés l’ouverture et le calcul du montant du SFT, il n’est que l’attributaire. Il perçoit le SFT</t>
    </r>
    <r>
      <rPr>
        <b val="true"/>
        <sz val="11"/>
        <color rgb="FF002060"/>
        <rFont val="Calibri"/>
        <family val="2"/>
        <charset val="1"/>
      </rPr>
      <t xml:space="preserve"> « du chef de »</t>
    </r>
    <r>
      <rPr>
        <sz val="11"/>
        <color rgb="FF002060"/>
        <rFont val="Calibri"/>
        <family val="2"/>
        <charset val="1"/>
      </rPr>
      <t xml:space="preserve"> son ex-conjoint (l’allocataire). </t>
    </r>
  </si>
  <si>
    <t xml:space="preserve">Informations concernant l'agent</t>
  </si>
  <si>
    <t xml:space="preserve">Indice majoré de rémunération à temps plein (y compris BI et NBI)</t>
  </si>
  <si>
    <t xml:space="preserve">Quotité de temps partiel</t>
  </si>
  <si>
    <t xml:space="preserve">Quotité de temps incomplet</t>
  </si>
  <si>
    <t xml:space="preserve">Nombre d'enfants de l’agent issus du couple (ou ex-conjoint n°1) à la charge effective et permanente et à la garde de l'agent</t>
  </si>
  <si>
    <t xml:space="preserve">Nombre d'enfants de l’agent issus du couple (ou ex-conjoint n°1) à la charge effective et permanente et en garde alternée</t>
  </si>
  <si>
    <t xml:space="preserve">Nombre d'enfants de l'agent issus d'autre(s) union(s) à la charge effective et permanente et à la garde de l'agent</t>
  </si>
  <si>
    <t xml:space="preserve">Nombre d'enfants de l’agent issus  d'autre(s) union(s) à la charge effective et permanente et en garde alternée</t>
  </si>
  <si>
    <t xml:space="preserve">Informations concernant  le conjoint ou ex-conjoint n°1</t>
  </si>
  <si>
    <t xml:space="preserve">Le conjoint est-il séparé de l'agent</t>
  </si>
  <si>
    <t xml:space="preserve">Le conjoint ou ex-conjoint est-il agent public ?</t>
  </si>
  <si>
    <t xml:space="preserve">Si le conjoint ou ex-conjoint est agent public : Indice majoré de rémunération à temps plein (y compris BI et NBI)</t>
  </si>
  <si>
    <t xml:space="preserve">Nombre total d'enfants issus du couple à la charge effective et permanente et à la garde de l'ex-conjoint</t>
  </si>
  <si>
    <t xml:space="preserve">Nombre total d'enfants issus du couple à la charge effective et permanente et en garde alternée</t>
  </si>
  <si>
    <t xml:space="preserve">Nombre total d'enfants de l'ex-conjoint issus d'autre(s) union(s) à sa charge effective et permanente et à sa garde </t>
  </si>
  <si>
    <t xml:space="preserve">Nombre total d'enfants de l'ex-conjoint issus d'autre(s) union(s) à sa charge effective et permanente et en garde alternée</t>
  </si>
  <si>
    <t xml:space="preserve">Informations concernant  l'ex-conjoint n°2</t>
  </si>
  <si>
    <t xml:space="preserve">Informations concernant  l'ex-conjoint n°3</t>
  </si>
  <si>
    <t xml:space="preserve">Informations concernant  l'ex-conjoint n°4</t>
  </si>
  <si>
    <t xml:space="preserve">Calcul du SFT du chef de l'agent</t>
  </si>
  <si>
    <t xml:space="preserve">Calcul du SFT du chef du conjoint ou ex-conjoint n°1</t>
  </si>
  <si>
    <t xml:space="preserve">Agent</t>
  </si>
  <si>
    <t xml:space="preserve">Nombre d'enfants pris en compte dans le calcul du SFT</t>
  </si>
  <si>
    <t xml:space="preserve">Taux de rémunération (temps partiel)</t>
  </si>
  <si>
    <t xml:space="preserve">Taux de rémunération (temps incomplet)</t>
  </si>
  <si>
    <t xml:space="preserve">Indice majoré retenu pour le calcul</t>
  </si>
  <si>
    <t xml:space="preserve">Montant total brut du SFT</t>
  </si>
  <si>
    <t xml:space="preserve">Nombre moyen d'enfants retenu pour l'agent</t>
  </si>
  <si>
    <t xml:space="preserve">Montant brut versé à l'agent</t>
  </si>
  <si>
    <t xml:space="preserve">Montant des cotisations pour l'agent</t>
  </si>
  <si>
    <t xml:space="preserve">Montant net versé à l'agent</t>
  </si>
  <si>
    <t xml:space="preserve">Conjoint ou ex-conjoint n°1</t>
  </si>
  <si>
    <t xml:space="preserve">Nombre moyen d'enfants retenu pour le conjoint ou ex-conjoint</t>
  </si>
  <si>
    <t xml:space="preserve">Montant brut versé au conjoint ou ex-conjoint</t>
  </si>
  <si>
    <t xml:space="preserve">Montant des cotisations pour le conjoint ou ex-conjoint</t>
  </si>
  <si>
    <t xml:space="preserve">Montant net versé au conjoint ou ex-conjoint</t>
  </si>
  <si>
    <t xml:space="preserve">Ex-conjoint n°2</t>
  </si>
  <si>
    <t xml:space="preserve">Nombre moyen d'enfants retenu pour l'ex-conjoint</t>
  </si>
  <si>
    <t xml:space="preserve">Montant brut versé à l'ex-conjoint</t>
  </si>
  <si>
    <t xml:space="preserve">Montant des cotisations pour l'ex-conjoint</t>
  </si>
  <si>
    <t xml:space="preserve">Montant net versé à l'ex-conjoint</t>
  </si>
  <si>
    <t xml:space="preserve">Ex-conjoint n°3</t>
  </si>
  <si>
    <t xml:space="preserve">Ex-conjoint n°4</t>
  </si>
  <si>
    <t xml:space="preserve">Calcul B39</t>
  </si>
  <si>
    <t xml:space="preserve">Calcul D39</t>
  </si>
  <si>
    <t xml:space="preserve">Calcul B42</t>
  </si>
  <si>
    <t xml:space="preserve">Calcul D42</t>
  </si>
  <si>
    <t xml:space="preserve">OUI</t>
  </si>
  <si>
    <t xml:space="preserve">NON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</si>
</sst>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_-* #,##0.00\ _€_-;\-* #,##0.00\ _€_-;_-* \-??\ _€_-;_-@_-"/>
    <numFmt numFmtId="166" formatCode="_-* #,##0.000000\ _€_-;\-* #,##0.000000\ _€_-;_-* \-??\ _€_-;_-@_-"/>
    <numFmt numFmtId="167" formatCode="0.000000"/>
    <numFmt numFmtId="168" formatCode="General"/>
    <numFmt numFmtId="169" formatCode="0.000"/>
    <numFmt numFmtId="170" formatCode="0.00"/>
    <numFmt numFmtId="171" formatCode="#,##0.00&quot; €&quot;;\-#,##0.00&quot; €&quot;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0"/>
      <color rgb="FF0070C0"/>
      <name val="Calibri"/>
      <family val="2"/>
      <charset val="1"/>
    </font>
    <font>
      <sz val="14"/>
      <color rgb="FF002060"/>
      <name val="Calibri"/>
      <family val="2"/>
      <charset val="1"/>
    </font>
    <font>
      <sz val="11"/>
      <color rgb="FF002060"/>
      <name val="Calibri"/>
      <family val="2"/>
      <charset val="1"/>
    </font>
    <font>
      <sz val="10"/>
      <color rgb="FF002060"/>
      <name val="Calibri"/>
      <family val="2"/>
      <charset val="1"/>
    </font>
    <font>
      <b val="true"/>
      <sz val="11"/>
      <color rgb="FF002060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8"/>
      <color rgb="FFFF0000"/>
      <name val="Calibri"/>
      <family val="2"/>
      <charset val="1"/>
    </font>
    <font>
      <sz val="11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EDEDED"/>
        <bgColor rgb="FFDEEBF7"/>
      </patternFill>
    </fill>
    <fill>
      <patternFill patternType="solid">
        <fgColor rgb="FF9DC3E6"/>
        <bgColor rgb="FFBFBFBF"/>
      </patternFill>
    </fill>
    <fill>
      <patternFill patternType="solid">
        <fgColor rgb="FFDEEBF7"/>
        <bgColor rgb="FFEDEDED"/>
      </patternFill>
    </fill>
    <fill>
      <patternFill patternType="solid">
        <fgColor rgb="FFFFF2CC"/>
        <bgColor rgb="FFEDEDED"/>
      </patternFill>
    </fill>
    <fill>
      <patternFill patternType="solid">
        <fgColor rgb="FFD9D9D9"/>
        <bgColor rgb="FFDEEBF7"/>
      </patternFill>
    </fill>
    <fill>
      <patternFill patternType="solid">
        <fgColor rgb="FFBFBFBF"/>
        <bgColor rgb="FF9DC3E6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>
        <color rgb="FF0909B0"/>
      </left>
      <right style="medium">
        <color rgb="FF0909B0"/>
      </right>
      <top style="medium">
        <color rgb="FF0909B0"/>
      </top>
      <bottom style="medium">
        <color rgb="FF0909B0"/>
      </bottom>
      <diagonal/>
    </border>
    <border diagonalUp="false" diagonalDown="false">
      <left/>
      <right style="medium">
        <color rgb="FF0909B0"/>
      </right>
      <top/>
      <bottom/>
      <diagonal/>
    </border>
    <border diagonalUp="false" diagonalDown="false">
      <left/>
      <right style="medium">
        <color rgb="FF0909B0"/>
      </right>
      <top/>
      <bottom style="medium">
        <color rgb="FF0909B0"/>
      </bottom>
      <diagonal/>
    </border>
    <border diagonalUp="false" diagonalDown="false">
      <left style="medium">
        <color rgb="FF0909B0"/>
      </left>
      <right style="medium">
        <color rgb="FF0909B0"/>
      </right>
      <top/>
      <bottom style="medium">
        <color rgb="FF0909B0"/>
      </bottom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ck"/>
      <right style="thick"/>
      <top style="thick"/>
      <bottom style="medium"/>
      <diagonal/>
    </border>
    <border diagonalUp="false" diagonalDown="false">
      <left style="thick"/>
      <right style="thick"/>
      <top style="medium"/>
      <bottom style="thin"/>
      <diagonal/>
    </border>
    <border diagonalUp="false" diagonalDown="false">
      <left style="thick"/>
      <right style="thin"/>
      <top style="thin"/>
      <bottom style="thin"/>
      <diagonal/>
    </border>
    <border diagonalUp="false" diagonalDown="false">
      <left style="thin"/>
      <right style="thick"/>
      <top style="thin"/>
      <bottom style="thin"/>
      <diagonal/>
    </border>
    <border diagonalUp="false" diagonalDown="false">
      <left style="thick"/>
      <right style="thin"/>
      <top style="thin"/>
      <bottom style="medium"/>
      <diagonal/>
    </border>
    <border diagonalUp="false" diagonalDown="false">
      <left style="thin"/>
      <right style="thick"/>
      <top style="thin"/>
      <bottom style="medium"/>
      <diagonal/>
    </border>
    <border diagonalUp="false" diagonalDown="false">
      <left style="thick"/>
      <right style="thin"/>
      <top style="thin"/>
      <bottom style="thick"/>
      <diagonal/>
    </border>
    <border diagonalUp="false" diagonalDown="false">
      <left style="thin"/>
      <right style="thick"/>
      <top style="thin"/>
      <bottom style="thick"/>
      <diagonal/>
    </border>
    <border diagonalUp="false" diagonalDown="false">
      <left style="thick"/>
      <right/>
      <top/>
      <bottom/>
      <diagonal/>
    </border>
    <border diagonalUp="false" diagonalDown="false">
      <left/>
      <right/>
      <top style="thick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5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4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4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4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4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4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6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6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6" fillId="0" borderId="19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6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6" fillId="0" borderId="2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6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6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0" fillId="0" borderId="2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6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0" borderId="2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2" fillId="6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9" fontId="12" fillId="6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2" fillId="7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0" fontId="0" fillId="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3">
    <dxf>
      <fill>
        <patternFill>
          <bgColor rgb="FFFF0000"/>
        </patternFill>
      </fill>
    </dxf>
    <dxf>
      <font>
        <name val="Calibri"/>
        <charset val="1"/>
        <family val="2"/>
        <color rgb="FF000000"/>
        <sz val="11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colors>
    <indexedColors>
      <rgbColor rgb="FF000000"/>
      <rgbColor rgb="FFEDEDED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909B0"/>
      <rgbColor rgb="FF808000"/>
      <rgbColor rgb="FF800080"/>
      <rgbColor rgb="FF008080"/>
      <rgbColor rgb="FFBFBFBF"/>
      <rgbColor rgb="FF808080"/>
      <rgbColor rgb="FF9999FF"/>
      <rgbColor rgb="FF993366"/>
      <rgbColor rgb="FFFFF2CC"/>
      <rgbColor rgb="FFDEEBF7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252000</xdr:colOff>
      <xdr:row>0</xdr:row>
      <xdr:rowOff>137160</xdr:rowOff>
    </xdr:from>
    <xdr:to>
      <xdr:col>3</xdr:col>
      <xdr:colOff>1871280</xdr:colOff>
      <xdr:row>0</xdr:row>
      <xdr:rowOff>1134720</xdr:rowOff>
    </xdr:to>
    <xdr:pic>
      <xdr:nvPicPr>
        <xdr:cNvPr id="0" name="Picture 2" descr=""/>
        <xdr:cNvPicPr/>
      </xdr:nvPicPr>
      <xdr:blipFill>
        <a:blip r:embed="rId1"/>
        <a:stretch/>
      </xdr:blipFill>
      <xdr:spPr>
        <a:xfrm>
          <a:off x="4373640" y="137160"/>
          <a:ext cx="1619280" cy="99756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3886200</xdr:colOff>
      <xdr:row>0</xdr:row>
      <xdr:rowOff>171360</xdr:rowOff>
    </xdr:from>
    <xdr:to>
      <xdr:col>2</xdr:col>
      <xdr:colOff>666720</xdr:colOff>
      <xdr:row>0</xdr:row>
      <xdr:rowOff>1168920</xdr:rowOff>
    </xdr:to>
    <xdr:pic>
      <xdr:nvPicPr>
        <xdr:cNvPr id="1" name="Picture 2" descr=""/>
        <xdr:cNvPicPr/>
      </xdr:nvPicPr>
      <xdr:blipFill>
        <a:blip r:embed="rId1"/>
        <a:stretch/>
      </xdr:blipFill>
      <xdr:spPr>
        <a:xfrm>
          <a:off x="3886200" y="171360"/>
          <a:ext cx="1749240" cy="997560"/>
        </a:xfrm>
        <a:prstGeom prst="rect">
          <a:avLst/>
        </a:prstGeom>
        <a:ln w="9525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22"/>
  <sheetViews>
    <sheetView showFormulas="false" showGridLines="false" showRowColHeaders="true" showZeros="true" rightToLeft="false" tabSelected="false" showOutlineSymbols="true" defaultGridColor="true" view="normal" topLeftCell="A1" colorId="64" zoomScale="83" zoomScaleNormal="83" zoomScalePageLayoutView="100" workbookViewId="0">
      <selection pane="topLeft" activeCell="D7" activeCellId="0" sqref="D7"/>
    </sheetView>
  </sheetViews>
  <sheetFormatPr defaultColWidth="10.70703125" defaultRowHeight="15" zeroHeight="false" outlineLevelRow="0" outlineLevelCol="0"/>
  <cols>
    <col collapsed="false" customWidth="true" hidden="false" outlineLevel="0" max="1" min="1" style="0" width="30.7"/>
    <col collapsed="false" customWidth="true" hidden="false" outlineLevel="0" max="3" min="2" style="0" width="13.86"/>
    <col collapsed="false" customWidth="true" hidden="false" outlineLevel="0" max="4" min="4" style="0" width="58.57"/>
  </cols>
  <sheetData>
    <row r="1" s="2" customFormat="true" ht="102" hidden="false" customHeight="true" outlineLevel="0" collapsed="false">
      <c r="A1" s="1" t="s">
        <v>0</v>
      </c>
      <c r="B1" s="1"/>
      <c r="C1" s="1"/>
      <c r="D1" s="1"/>
    </row>
    <row r="2" customFormat="false" ht="39.75" hidden="false" customHeight="true" outlineLevel="0" collapsed="false">
      <c r="A2" s="3" t="s">
        <v>1</v>
      </c>
      <c r="B2" s="3"/>
      <c r="C2" s="3"/>
      <c r="D2" s="3"/>
    </row>
    <row r="3" customFormat="false" ht="15" hidden="false" customHeight="false" outlineLevel="0" collapsed="false">
      <c r="A3" s="4" t="s">
        <v>2</v>
      </c>
      <c r="B3" s="4"/>
      <c r="C3" s="5"/>
    </row>
    <row r="4" customFormat="false" ht="15" hidden="false" customHeight="false" outlineLevel="0" collapsed="false">
      <c r="A4" s="6" t="s">
        <v>3</v>
      </c>
      <c r="B4" s="7" t="n">
        <v>4.686025</v>
      </c>
      <c r="C4" s="8"/>
    </row>
    <row r="5" customFormat="false" ht="15" hidden="false" customHeight="false" outlineLevel="0" collapsed="false">
      <c r="A5" s="6" t="s">
        <v>4</v>
      </c>
      <c r="B5" s="9" t="n">
        <v>449</v>
      </c>
      <c r="C5" s="5"/>
    </row>
    <row r="6" customFormat="false" ht="15" hidden="false" customHeight="false" outlineLevel="0" collapsed="false">
      <c r="A6" s="6" t="s">
        <v>5</v>
      </c>
      <c r="B6" s="9" t="n">
        <v>717</v>
      </c>
      <c r="C6" s="5"/>
    </row>
    <row r="7" customFormat="false" ht="15" hidden="false" customHeight="false" outlineLevel="0" collapsed="false">
      <c r="A7" s="6" t="s">
        <v>6</v>
      </c>
      <c r="B7" s="10" t="n">
        <f aca="false">0.9825*0.092</f>
        <v>0.09039</v>
      </c>
      <c r="C7" s="5"/>
    </row>
    <row r="8" customFormat="false" ht="15" hidden="false" customHeight="false" outlineLevel="0" collapsed="false">
      <c r="A8" s="6" t="s">
        <v>7</v>
      </c>
      <c r="B8" s="10" t="n">
        <f aca="false">0.9825*0.005</f>
        <v>0.0049125</v>
      </c>
      <c r="C8" s="5"/>
    </row>
    <row r="9" customFormat="false" ht="15" hidden="false" customHeight="false" outlineLevel="0" collapsed="false">
      <c r="A9" s="6" t="s">
        <v>8</v>
      </c>
      <c r="B9" s="10" t="n">
        <v>0.05</v>
      </c>
      <c r="C9" s="5"/>
    </row>
    <row r="10" customFormat="false" ht="15.75" hidden="false" customHeight="false" outlineLevel="0" collapsed="false">
      <c r="A10" s="11"/>
      <c r="B10" s="11"/>
      <c r="C10" s="11"/>
    </row>
    <row r="11" customFormat="false" ht="15.75" hidden="false" customHeight="true" outlineLevel="0" collapsed="false">
      <c r="A11" s="12" t="s">
        <v>9</v>
      </c>
      <c r="B11" s="13" t="s">
        <v>10</v>
      </c>
      <c r="C11" s="13"/>
    </row>
    <row r="12" customFormat="false" ht="15" hidden="false" customHeight="false" outlineLevel="0" collapsed="false">
      <c r="A12" s="12"/>
      <c r="B12" s="14" t="s">
        <v>11</v>
      </c>
      <c r="C12" s="14" t="s">
        <v>12</v>
      </c>
    </row>
    <row r="13" customFormat="false" ht="15.75" hidden="false" customHeight="false" outlineLevel="0" collapsed="false">
      <c r="A13" s="12"/>
      <c r="B13" s="15" t="s">
        <v>13</v>
      </c>
      <c r="C13" s="15" t="s">
        <v>14</v>
      </c>
    </row>
    <row r="14" customFormat="false" ht="15.75" hidden="false" customHeight="false" outlineLevel="0" collapsed="false">
      <c r="A14" s="16" t="s">
        <v>15</v>
      </c>
      <c r="B14" s="17" t="n">
        <v>2.29</v>
      </c>
      <c r="C14" s="17" t="s">
        <v>16</v>
      </c>
    </row>
    <row r="15" customFormat="false" ht="15.75" hidden="false" customHeight="false" outlineLevel="0" collapsed="false">
      <c r="A15" s="16" t="s">
        <v>17</v>
      </c>
      <c r="B15" s="17" t="n">
        <v>10.67</v>
      </c>
      <c r="C15" s="17" t="n">
        <v>3</v>
      </c>
    </row>
    <row r="16" customFormat="false" ht="15.75" hidden="false" customHeight="false" outlineLevel="0" collapsed="false">
      <c r="A16" s="16" t="s">
        <v>18</v>
      </c>
      <c r="B16" s="17" t="n">
        <v>15.24</v>
      </c>
      <c r="C16" s="17" t="n">
        <v>8</v>
      </c>
      <c r="F16" s="18"/>
    </row>
    <row r="17" customFormat="false" ht="15.75" hidden="false" customHeight="false" outlineLevel="0" collapsed="false">
      <c r="A17" s="16" t="s">
        <v>19</v>
      </c>
      <c r="B17" s="17" t="n">
        <v>4.57</v>
      </c>
      <c r="C17" s="17" t="n">
        <v>6</v>
      </c>
    </row>
    <row r="19" customFormat="false" ht="18.75" hidden="false" customHeight="true" outlineLevel="0" collapsed="false">
      <c r="A19" s="19" t="s">
        <v>20</v>
      </c>
      <c r="B19" s="19"/>
      <c r="C19" s="19"/>
      <c r="D19" s="19"/>
    </row>
    <row r="20" customFormat="false" ht="153.75" hidden="false" customHeight="true" outlineLevel="0" collapsed="false">
      <c r="A20" s="20" t="s">
        <v>21</v>
      </c>
      <c r="B20" s="20"/>
      <c r="C20" s="20"/>
      <c r="D20" s="20"/>
    </row>
    <row r="21" customFormat="false" ht="15" hidden="false" customHeight="false" outlineLevel="0" collapsed="false">
      <c r="D21" s="21"/>
    </row>
    <row r="22" customFormat="false" ht="15" hidden="false" customHeight="false" outlineLevel="0" collapsed="false">
      <c r="D22" s="21"/>
    </row>
  </sheetData>
  <sheetProtection algorithmName="SHA-512" hashValue="Lxem0ILNJRuNswUFFNhLdHcQS6h71WW1G0XY5+7i4wbtEXQR2/vxKaAM9BrctgDQXzio6XtMjgRGTbuwdq1cWg==" saltValue="JmTCFZEfuVm0mUcdP0Gxhg==" spinCount="100000" sheet="true" objects="true" scenarios="true" selectLockedCells="true"/>
  <mergeCells count="7">
    <mergeCell ref="A1:D1"/>
    <mergeCell ref="A2:D2"/>
    <mergeCell ref="A3:B3"/>
    <mergeCell ref="A11:A13"/>
    <mergeCell ref="B11:C11"/>
    <mergeCell ref="A19:D19"/>
    <mergeCell ref="A20:D2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74"/>
  <sheetViews>
    <sheetView showFormulas="false" showGridLines="fals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D27" activeCellId="0" sqref="D27"/>
    </sheetView>
  </sheetViews>
  <sheetFormatPr defaultColWidth="10.70703125" defaultRowHeight="15" zeroHeight="false" outlineLevelRow="0" outlineLevelCol="0"/>
  <cols>
    <col collapsed="false" customWidth="true" hidden="false" outlineLevel="0" max="1" min="1" style="0" width="58"/>
    <col collapsed="false" customWidth="true" hidden="false" outlineLevel="0" max="2" min="2" style="0" width="12.42"/>
    <col collapsed="false" customWidth="true" hidden="false" outlineLevel="0" max="3" min="3" style="22" width="58"/>
    <col collapsed="false" customWidth="true" hidden="false" outlineLevel="0" max="5" min="5" style="0" width="78.42"/>
  </cols>
  <sheetData>
    <row r="1" customFormat="false" ht="102" hidden="false" customHeight="true" outlineLevel="0" collapsed="false">
      <c r="A1" s="1" t="s">
        <v>0</v>
      </c>
      <c r="B1" s="1"/>
      <c r="C1" s="1"/>
      <c r="D1" s="1"/>
    </row>
    <row r="2" customFormat="false" ht="19.5" hidden="false" customHeight="false" outlineLevel="0" collapsed="false">
      <c r="A2" s="23" t="s">
        <v>22</v>
      </c>
      <c r="B2" s="23"/>
      <c r="C2" s="23"/>
      <c r="D2" s="23"/>
    </row>
    <row r="3" customFormat="false" ht="15" hidden="false" customHeight="false" outlineLevel="0" collapsed="false">
      <c r="A3" s="24" t="s">
        <v>23</v>
      </c>
      <c r="B3" s="24"/>
      <c r="C3" s="24"/>
      <c r="D3" s="25"/>
    </row>
    <row r="4" customFormat="false" ht="15" hidden="false" customHeight="false" outlineLevel="0" collapsed="false">
      <c r="A4" s="26" t="s">
        <v>24</v>
      </c>
      <c r="B4" s="26"/>
      <c r="C4" s="26"/>
      <c r="D4" s="27"/>
      <c r="E4" s="28" t="str">
        <f aca="false">IF(D4&gt;90,"La quotité de temps partiel ne peut être supérieure à 90",IF(AND(D4&lt;&gt;"",D4&lt;50),"La quotité de temps partiel ne peut être inférieure à 50",""))</f>
        <v/>
      </c>
    </row>
    <row r="5" customFormat="false" ht="15" hidden="false" customHeight="false" outlineLevel="0" collapsed="false">
      <c r="A5" s="29" t="s">
        <v>25</v>
      </c>
      <c r="B5" s="30"/>
      <c r="C5" s="31"/>
      <c r="D5" s="27"/>
      <c r="E5" s="28" t="str">
        <f aca="false">IF(D5=100,"La quotité de temps incomplet doit être inférieure à 100","")</f>
        <v/>
      </c>
    </row>
    <row r="6" customFormat="false" ht="15" hidden="false" customHeight="false" outlineLevel="0" collapsed="false">
      <c r="A6" s="32" t="s">
        <v>26</v>
      </c>
      <c r="B6" s="32"/>
      <c r="C6" s="32"/>
      <c r="D6" s="27"/>
    </row>
    <row r="7" customFormat="false" ht="15" hidden="false" customHeight="false" outlineLevel="0" collapsed="false">
      <c r="A7" s="32" t="s">
        <v>27</v>
      </c>
      <c r="B7" s="32"/>
      <c r="C7" s="32"/>
      <c r="D7" s="27"/>
    </row>
    <row r="8" customFormat="false" ht="15" hidden="false" customHeight="false" outlineLevel="0" collapsed="false">
      <c r="A8" s="32" t="s">
        <v>28</v>
      </c>
      <c r="B8" s="32"/>
      <c r="C8" s="32"/>
      <c r="D8" s="27"/>
    </row>
    <row r="9" customFormat="false" ht="15.75" hidden="false" customHeight="false" outlineLevel="0" collapsed="false">
      <c r="A9" s="33" t="s">
        <v>29</v>
      </c>
      <c r="B9" s="33"/>
      <c r="C9" s="33"/>
      <c r="D9" s="34"/>
      <c r="E9" s="35" t="str">
        <f aca="false">IF(D9&lt;D24+D28+D32,"Attention ce nombre ne peut être inférieur au nombre d'enfants en garde alterné avec ses ex-conjoints n°2, n°3 et n°4","")</f>
        <v/>
      </c>
    </row>
    <row r="10" customFormat="false" ht="15.75" hidden="false" customHeight="false" outlineLevel="0" collapsed="false"/>
    <row r="11" customFormat="false" ht="19.5" hidden="false" customHeight="false" outlineLevel="0" collapsed="false">
      <c r="A11" s="23" t="s">
        <v>30</v>
      </c>
      <c r="B11" s="23"/>
      <c r="C11" s="23"/>
      <c r="D11" s="23"/>
    </row>
    <row r="12" customFormat="false" ht="15" hidden="false" customHeight="false" outlineLevel="0" collapsed="false">
      <c r="A12" s="36" t="s">
        <v>31</v>
      </c>
      <c r="B12" s="36"/>
      <c r="C12" s="36"/>
      <c r="D12" s="37"/>
      <c r="E12" s="28" t="str">
        <f aca="false">IF(D12="NON",IF(D7&lt;&gt;0,"Le couple n'étant pas séparé, l'agent ne peut pas avoir d'enfant en garde alternée","veuillez ne rien saisir dans les cellules D15 à D18 et D16 est déduit"), "")</f>
        <v/>
      </c>
    </row>
    <row r="13" customFormat="false" ht="15" hidden="false" customHeight="false" outlineLevel="0" collapsed="false">
      <c r="A13" s="36" t="s">
        <v>32</v>
      </c>
      <c r="B13" s="36"/>
      <c r="C13" s="36"/>
      <c r="D13" s="37"/>
      <c r="E13" s="38"/>
    </row>
    <row r="14" customFormat="false" ht="15" hidden="false" customHeight="false" outlineLevel="0" collapsed="false">
      <c r="A14" s="26" t="s">
        <v>33</v>
      </c>
      <c r="B14" s="26"/>
      <c r="C14" s="26"/>
      <c r="D14" s="27"/>
    </row>
    <row r="15" customFormat="false" ht="15" hidden="false" customHeight="false" outlineLevel="0" collapsed="false">
      <c r="A15" s="26" t="s">
        <v>24</v>
      </c>
      <c r="B15" s="26"/>
      <c r="C15" s="26"/>
      <c r="D15" s="27"/>
      <c r="E15" s="28" t="str">
        <f aca="false">IF(D15&gt;90,"La quotité de temps partiel ne peut être supérieure à 90",IF(AND(D15&lt;&gt;"",D15&lt;50),"La quotité de temps partiel ne peut être inférieure à 50",""))</f>
        <v/>
      </c>
    </row>
    <row r="16" customFormat="false" ht="15" hidden="false" customHeight="false" outlineLevel="0" collapsed="false">
      <c r="A16" s="29" t="s">
        <v>25</v>
      </c>
      <c r="B16" s="30"/>
      <c r="C16" s="31"/>
      <c r="D16" s="27"/>
      <c r="E16" s="28" t="str">
        <f aca="false">IF(D16=100,"La quotité de temps incomplet doit être inférieure à 100","")</f>
        <v/>
      </c>
    </row>
    <row r="17" customFormat="false" ht="15" hidden="false" customHeight="false" outlineLevel="0" collapsed="false">
      <c r="A17" s="32" t="s">
        <v>34</v>
      </c>
      <c r="B17" s="32"/>
      <c r="C17" s="32"/>
      <c r="D17" s="27"/>
    </row>
    <row r="18" customFormat="false" ht="15" hidden="false" customHeight="false" outlineLevel="0" collapsed="false">
      <c r="A18" s="32" t="s">
        <v>35</v>
      </c>
      <c r="B18" s="32"/>
      <c r="C18" s="32"/>
      <c r="D18" s="39" t="n">
        <f aca="false">IF(D12="OUI",D7,0)</f>
        <v>0</v>
      </c>
    </row>
    <row r="19" customFormat="false" ht="15" hidden="false" customHeight="false" outlineLevel="0" collapsed="false">
      <c r="A19" s="26" t="s">
        <v>36</v>
      </c>
      <c r="B19" s="26"/>
      <c r="C19" s="26"/>
      <c r="D19" s="27"/>
    </row>
    <row r="20" customFormat="false" ht="15.75" hidden="false" customHeight="false" outlineLevel="0" collapsed="false">
      <c r="A20" s="40" t="s">
        <v>37</v>
      </c>
      <c r="B20" s="40"/>
      <c r="C20" s="40"/>
      <c r="D20" s="34"/>
    </row>
    <row r="21" customFormat="false" ht="15.75" hidden="false" customHeight="false" outlineLevel="0" collapsed="false"/>
    <row r="22" customFormat="false" ht="19.5" hidden="false" customHeight="false" outlineLevel="0" collapsed="false">
      <c r="A22" s="23" t="s">
        <v>38</v>
      </c>
      <c r="B22" s="23"/>
      <c r="C22" s="23"/>
      <c r="D22" s="23"/>
    </row>
    <row r="23" customFormat="false" ht="15" hidden="false" customHeight="false" outlineLevel="0" collapsed="false">
      <c r="A23" s="32" t="s">
        <v>34</v>
      </c>
      <c r="B23" s="32"/>
      <c r="C23" s="32"/>
      <c r="D23" s="27"/>
    </row>
    <row r="24" customFormat="false" ht="15.75" hidden="false" customHeight="false" outlineLevel="0" collapsed="false">
      <c r="A24" s="33" t="s">
        <v>35</v>
      </c>
      <c r="B24" s="33"/>
      <c r="C24" s="33"/>
      <c r="D24" s="34"/>
    </row>
    <row r="25" customFormat="false" ht="15.75" hidden="false" customHeight="false" outlineLevel="0" collapsed="false"/>
    <row r="26" customFormat="false" ht="19.5" hidden="false" customHeight="false" outlineLevel="0" collapsed="false">
      <c r="A26" s="23" t="s">
        <v>39</v>
      </c>
      <c r="B26" s="23"/>
      <c r="C26" s="23"/>
      <c r="D26" s="23"/>
    </row>
    <row r="27" customFormat="false" ht="15" hidden="false" customHeight="false" outlineLevel="0" collapsed="false">
      <c r="A27" s="32" t="s">
        <v>34</v>
      </c>
      <c r="B27" s="32"/>
      <c r="C27" s="32"/>
      <c r="D27" s="27"/>
    </row>
    <row r="28" customFormat="false" ht="15.75" hidden="false" customHeight="false" outlineLevel="0" collapsed="false">
      <c r="A28" s="33" t="s">
        <v>35</v>
      </c>
      <c r="B28" s="33"/>
      <c r="C28" s="33"/>
      <c r="D28" s="34"/>
    </row>
    <row r="29" customFormat="false" ht="15.75" hidden="false" customHeight="false" outlineLevel="0" collapsed="false"/>
    <row r="30" customFormat="false" ht="19.5" hidden="false" customHeight="false" outlineLevel="0" collapsed="false">
      <c r="A30" s="23" t="s">
        <v>40</v>
      </c>
      <c r="B30" s="23"/>
      <c r="C30" s="23"/>
      <c r="D30" s="23"/>
    </row>
    <row r="31" customFormat="false" ht="15" hidden="false" customHeight="false" outlineLevel="0" collapsed="false">
      <c r="A31" s="32" t="s">
        <v>34</v>
      </c>
      <c r="B31" s="32"/>
      <c r="C31" s="32"/>
      <c r="D31" s="27"/>
    </row>
    <row r="32" customFormat="false" ht="15.75" hidden="false" customHeight="false" outlineLevel="0" collapsed="false">
      <c r="A32" s="33" t="s">
        <v>35</v>
      </c>
      <c r="B32" s="33"/>
      <c r="C32" s="33"/>
      <c r="D32" s="34"/>
    </row>
    <row r="33" customFormat="false" ht="15.75" hidden="false" customHeight="false" outlineLevel="0" collapsed="false"/>
    <row r="34" customFormat="false" ht="20.25" hidden="false" customHeight="false" outlineLevel="0" collapsed="false">
      <c r="A34" s="41" t="s">
        <v>41</v>
      </c>
      <c r="B34" s="41"/>
      <c r="C34" s="41" t="s">
        <v>42</v>
      </c>
      <c r="D34" s="41"/>
    </row>
    <row r="35" customFormat="false" ht="15" hidden="false" customHeight="false" outlineLevel="0" collapsed="false">
      <c r="A35" s="42" t="s">
        <v>43</v>
      </c>
      <c r="B35" s="42"/>
      <c r="C35" s="42" t="s">
        <v>43</v>
      </c>
      <c r="D35" s="42"/>
    </row>
    <row r="36" customFormat="false" ht="15" hidden="false" customHeight="false" outlineLevel="0" collapsed="false">
      <c r="A36" s="43" t="s">
        <v>44</v>
      </c>
      <c r="B36" s="44" t="n">
        <f aca="false">D6+0.5*D7+D8+0.5*D9+D17+0.5*D18+D23+0.5*D24+D27+0.5*D28+D31+0.5*D32</f>
        <v>0</v>
      </c>
      <c r="C36" s="43" t="s">
        <v>44</v>
      </c>
      <c r="D36" s="44" t="n">
        <f aca="false">IF(OR(D13="NON",B51+B56+B61&lt;&gt;0),"SO",D6+0.5*D7+D17+0.5*D18+D19+0.5*D20)</f>
        <v>0</v>
      </c>
    </row>
    <row r="37" customFormat="false" ht="15" hidden="false" customHeight="false" outlineLevel="0" collapsed="false">
      <c r="A37" s="43" t="s">
        <v>45</v>
      </c>
      <c r="B37" s="45" t="n">
        <f aca="false">IF(B66+B67&lt;&gt;0,B66+B67,"")</f>
        <v>1</v>
      </c>
      <c r="C37" s="43" t="s">
        <v>45</v>
      </c>
      <c r="D37" s="45" t="n">
        <f aca="false">IF(OR(D13="NON",B51+B56+B61&lt;&gt;0),"SO",IF(D66+D67&lt;&gt;0,D66+D67,""))</f>
        <v>1</v>
      </c>
    </row>
    <row r="38" customFormat="false" ht="15" hidden="false" customHeight="false" outlineLevel="0" collapsed="false">
      <c r="A38" s="43" t="s">
        <v>46</v>
      </c>
      <c r="B38" s="45" t="str">
        <f aca="false">IF(D5="","",D5/100)</f>
        <v/>
      </c>
      <c r="C38" s="43" t="s">
        <v>46</v>
      </c>
      <c r="D38" s="45" t="str">
        <f aca="false">IF(OR(D13="NON",B51+B56+B61&lt;&gt;0),"SO",IF(D16="","",D16/100))</f>
        <v/>
      </c>
    </row>
    <row r="39" customFormat="false" ht="15" hidden="false" customHeight="false" outlineLevel="0" collapsed="false">
      <c r="A39" s="43" t="s">
        <v>47</v>
      </c>
      <c r="B39" s="46" t="n">
        <f aca="false">IF(B36=0,0,IF(B38="",IF(D3*B37&lt;Notice!B5,Notice!B5,IF(D3*B37&gt;Notice!B6,Notice!B6,D3*B37)),D3*B38))</f>
        <v>0</v>
      </c>
      <c r="C39" s="43" t="s">
        <v>47</v>
      </c>
      <c r="D39" s="46" t="n">
        <f aca="false">IF(OR(D13="NON",B51+B56+B61&lt;&gt;0),"SO",IF(D13="OUI",IF(D36=0,0,IF(D38="",IF(D14*D37&lt;Notice!B5,Notice!B5,IF(D14*D37&gt;Notice!B6,Notice!B6,D14*D37)),D14*D38)),0))</f>
        <v>0</v>
      </c>
    </row>
    <row r="40" customFormat="false" ht="15" hidden="false" customHeight="false" outlineLevel="0" collapsed="false">
      <c r="A40" s="43" t="s">
        <v>48</v>
      </c>
      <c r="B40" s="47" t="n">
        <f aca="false">SUM(B68:B74)</f>
        <v>0</v>
      </c>
      <c r="C40" s="43" t="s">
        <v>48</v>
      </c>
      <c r="D40" s="47" t="n">
        <f aca="false">IF(OR(D13="NON",B51+B56+B61&lt;&gt;0),"SO",SUM(D68:D74))</f>
        <v>0</v>
      </c>
    </row>
    <row r="41" customFormat="false" ht="15" hidden="false" customHeight="false" outlineLevel="0" collapsed="false">
      <c r="A41" s="43" t="s">
        <v>49</v>
      </c>
      <c r="B41" s="44" t="n">
        <f aca="false">IF(D12="NON",D6+D8+(0.5*D9),D6+(0.5*D7)+D8+(0.5*D9))</f>
        <v>0</v>
      </c>
      <c r="C41" s="43" t="s">
        <v>49</v>
      </c>
      <c r="D41" s="44" t="n">
        <f aca="false">IF(D12="NON",D36,IF(OR(D13="NON",B51+B56+B61&lt;&gt;0),"SO",IF(D13="OUI",D6+0.5*D7,0)))</f>
        <v>0</v>
      </c>
    </row>
    <row r="42" customFormat="false" ht="15" hidden="false" customHeight="false" outlineLevel="0" collapsed="false">
      <c r="A42" s="43" t="s">
        <v>50</v>
      </c>
      <c r="B42" s="47" t="n">
        <f aca="false">IF(B36=0,0,(B41/B36)*B40)</f>
        <v>0</v>
      </c>
      <c r="C42" s="43" t="s">
        <v>50</v>
      </c>
      <c r="D42" s="48" t="n">
        <f aca="false">IF(OR(D13="NON",B51+B56+B61&lt;&gt;0),"SO",IF(D36=0,0,(D41/D36)*D40))</f>
        <v>0</v>
      </c>
    </row>
    <row r="43" customFormat="false" ht="15" hidden="false" customHeight="false" outlineLevel="0" collapsed="false">
      <c r="A43" s="43" t="s">
        <v>51</v>
      </c>
      <c r="B43" s="47" t="n">
        <f aca="false">(B42*Notice!B7)+(B42*Notice!B8)+(B42*Notice!B9)</f>
        <v>0</v>
      </c>
      <c r="C43" s="43" t="s">
        <v>51</v>
      </c>
      <c r="D43" s="48" t="n">
        <f aca="false">IF(OR(D13="NON",B51+B56+B61&lt;&gt;0),"SO",(D42*Notice!B7)+(D42*Notice!B8)+(D42*Notice!B9))</f>
        <v>0</v>
      </c>
    </row>
    <row r="44" customFormat="false" ht="15.75" hidden="false" customHeight="false" outlineLevel="0" collapsed="false">
      <c r="A44" s="49" t="s">
        <v>52</v>
      </c>
      <c r="B44" s="50" t="n">
        <f aca="false">B42-B43</f>
        <v>0</v>
      </c>
      <c r="C44" s="49" t="s">
        <v>52</v>
      </c>
      <c r="D44" s="51" t="n">
        <f aca="false">IF(OR(D13="NON",B51+B56+B61&lt;&gt;0),"SO",D42-D43)</f>
        <v>0</v>
      </c>
    </row>
    <row r="45" customFormat="false" ht="15" hidden="false" customHeight="false" outlineLevel="0" collapsed="false">
      <c r="A45" s="42" t="s">
        <v>53</v>
      </c>
      <c r="B45" s="42"/>
      <c r="C45" s="42" t="s">
        <v>53</v>
      </c>
      <c r="D45" s="42"/>
    </row>
    <row r="46" customFormat="false" ht="15" hidden="false" customHeight="false" outlineLevel="0" collapsed="false">
      <c r="A46" s="43" t="s">
        <v>54</v>
      </c>
      <c r="B46" s="44" t="n">
        <f aca="false">D17+0.5*D18</f>
        <v>0</v>
      </c>
      <c r="C46" s="43" t="s">
        <v>54</v>
      </c>
      <c r="D46" s="44" t="n">
        <f aca="false">IF(OR(D13="NON",B51+B56+B61&lt;&gt;0),"SO",D17+0.5*D18+D19+0.5*D20)</f>
        <v>0</v>
      </c>
    </row>
    <row r="47" customFormat="false" ht="15" hidden="false" customHeight="false" outlineLevel="0" collapsed="false">
      <c r="A47" s="43" t="s">
        <v>55</v>
      </c>
      <c r="B47" s="48" t="n">
        <f aca="false">IF(B46=0,0,(B46/B36)*B40)</f>
        <v>0</v>
      </c>
      <c r="C47" s="43" t="s">
        <v>55</v>
      </c>
      <c r="D47" s="48" t="n">
        <f aca="false">IF(OR(D13="NON",B51+B56+B61&lt;&gt;0),"SO",IF(D46=0,0,IF(D36=0,0,D40-D42)))</f>
        <v>0</v>
      </c>
    </row>
    <row r="48" customFormat="false" ht="15" hidden="false" customHeight="false" outlineLevel="0" collapsed="false">
      <c r="A48" s="43" t="s">
        <v>56</v>
      </c>
      <c r="B48" s="47" t="n">
        <f aca="false">(B47*Notice!B7)+(B47*Notice!B8)+(B47*Notice!B9)</f>
        <v>0</v>
      </c>
      <c r="C48" s="43" t="s">
        <v>56</v>
      </c>
      <c r="D48" s="47" t="n">
        <f aca="false">IF(OR(D13="NON",B51+B56+B61&lt;&gt;0),"SO",IF(D46=0,0,(D47*Notice!B7)+(D47*Notice!B8)+(D47*Notice!B9)))</f>
        <v>0</v>
      </c>
    </row>
    <row r="49" customFormat="false" ht="15.75" hidden="false" customHeight="false" outlineLevel="0" collapsed="false">
      <c r="A49" s="52" t="s">
        <v>57</v>
      </c>
      <c r="B49" s="53" t="n">
        <f aca="false">B47-B48</f>
        <v>0</v>
      </c>
      <c r="C49" s="52" t="s">
        <v>57</v>
      </c>
      <c r="D49" s="53" t="n">
        <f aca="false">IF(OR(D13="NON",B51+B56+B61&lt;&gt;0),"SO",IF(D46=0,0,D47-D48))</f>
        <v>0</v>
      </c>
    </row>
    <row r="50" customFormat="false" ht="15.75" hidden="false" customHeight="false" outlineLevel="0" collapsed="false">
      <c r="A50" s="42" t="s">
        <v>58</v>
      </c>
      <c r="B50" s="42"/>
      <c r="C50" s="54" t="str">
        <f aca="false">IF(D39=Notice!B5,"L'indice retenu pour l'agent est l'indice plancher =&gt; dans la zone NJOUR du mouvement 03 saisir TP", IF(D36=1, "le nombre d'enfants retenu est 1 =&gt; dans la zone NJOUR du mouvement 03 saisir TP",""))</f>
        <v/>
      </c>
      <c r="D50" s="55"/>
      <c r="E50" s="55"/>
    </row>
    <row r="51" customFormat="false" ht="15" hidden="false" customHeight="false" outlineLevel="0" collapsed="false">
      <c r="A51" s="43" t="s">
        <v>59</v>
      </c>
      <c r="B51" s="44" t="n">
        <f aca="false">D23+0.5*D24</f>
        <v>0</v>
      </c>
      <c r="C51" s="56"/>
      <c r="D51" s="56"/>
    </row>
    <row r="52" customFormat="false" ht="15" hidden="false" customHeight="false" outlineLevel="0" collapsed="false">
      <c r="A52" s="43" t="s">
        <v>60</v>
      </c>
      <c r="B52" s="48" t="n">
        <f aca="false">IF(B51=0,0,(B51/B36)*B40)</f>
        <v>0</v>
      </c>
      <c r="C52" s="56"/>
      <c r="D52" s="57"/>
    </row>
    <row r="53" customFormat="false" ht="15" hidden="false" customHeight="false" outlineLevel="0" collapsed="false">
      <c r="A53" s="43" t="s">
        <v>61</v>
      </c>
      <c r="B53" s="47" t="n">
        <f aca="false">(B52*Notice!B7)+(B52*Notice!B8)+(B52*Notice!B9)</f>
        <v>0</v>
      </c>
      <c r="C53" s="56"/>
      <c r="D53" s="57"/>
    </row>
    <row r="54" customFormat="false" ht="15.75" hidden="false" customHeight="false" outlineLevel="0" collapsed="false">
      <c r="A54" s="52" t="s">
        <v>62</v>
      </c>
      <c r="B54" s="53" t="n">
        <f aca="false">B52-B53</f>
        <v>0</v>
      </c>
      <c r="C54" s="56"/>
      <c r="D54" s="57"/>
    </row>
    <row r="55" customFormat="false" ht="15.75" hidden="false" customHeight="false" outlineLevel="0" collapsed="false">
      <c r="A55" s="42" t="s">
        <v>63</v>
      </c>
      <c r="B55" s="42"/>
      <c r="C55" s="5"/>
      <c r="D55" s="5"/>
    </row>
    <row r="56" customFormat="false" ht="15" hidden="false" customHeight="false" outlineLevel="0" collapsed="false">
      <c r="A56" s="43" t="s">
        <v>59</v>
      </c>
      <c r="B56" s="44" t="n">
        <f aca="false">D27+0.5*D28</f>
        <v>0</v>
      </c>
      <c r="C56" s="56"/>
      <c r="D56" s="56"/>
    </row>
    <row r="57" customFormat="false" ht="15" hidden="false" customHeight="false" outlineLevel="0" collapsed="false">
      <c r="A57" s="43" t="s">
        <v>60</v>
      </c>
      <c r="B57" s="48" t="n">
        <f aca="false">IF(B56=0,0,(B56/B36)*B40)</f>
        <v>0</v>
      </c>
      <c r="C57" s="56"/>
      <c r="D57" s="57"/>
    </row>
    <row r="58" customFormat="false" ht="15" hidden="false" customHeight="false" outlineLevel="0" collapsed="false">
      <c r="A58" s="43" t="s">
        <v>61</v>
      </c>
      <c r="B58" s="47" t="n">
        <f aca="false">(B57*Notice!B7)+(B57*Notice!B8)+(B57*Notice!B9)</f>
        <v>0</v>
      </c>
      <c r="C58" s="56"/>
      <c r="D58" s="57"/>
    </row>
    <row r="59" customFormat="false" ht="15.75" hidden="false" customHeight="false" outlineLevel="0" collapsed="false">
      <c r="A59" s="52" t="s">
        <v>62</v>
      </c>
      <c r="B59" s="53" t="n">
        <f aca="false">B57-B58</f>
        <v>0</v>
      </c>
      <c r="C59" s="56"/>
      <c r="D59" s="57"/>
    </row>
    <row r="60" customFormat="false" ht="15.75" hidden="false" customHeight="false" outlineLevel="0" collapsed="false">
      <c r="A60" s="42" t="s">
        <v>64</v>
      </c>
      <c r="B60" s="42"/>
      <c r="C60" s="5"/>
      <c r="D60" s="5"/>
    </row>
    <row r="61" customFormat="false" ht="15" hidden="false" customHeight="false" outlineLevel="0" collapsed="false">
      <c r="A61" s="43" t="s">
        <v>59</v>
      </c>
      <c r="B61" s="44" t="n">
        <f aca="false">D31+0.5*D32</f>
        <v>0</v>
      </c>
      <c r="C61" s="56"/>
      <c r="D61" s="56"/>
    </row>
    <row r="62" customFormat="false" ht="15" hidden="false" customHeight="false" outlineLevel="0" collapsed="false">
      <c r="A62" s="43" t="s">
        <v>60</v>
      </c>
      <c r="B62" s="48" t="n">
        <f aca="false">IF(B61=0,0,(B61/B36)*B40)</f>
        <v>0</v>
      </c>
      <c r="C62" s="56"/>
      <c r="D62" s="57"/>
    </row>
    <row r="63" customFormat="false" ht="15" hidden="false" customHeight="false" outlineLevel="0" collapsed="false">
      <c r="A63" s="43" t="s">
        <v>61</v>
      </c>
      <c r="B63" s="47" t="n">
        <f aca="false">(B62*Notice!B7)+(B62*Notice!B8)+(B62*Notice!B9)</f>
        <v>0</v>
      </c>
      <c r="C63" s="56"/>
      <c r="D63" s="57"/>
    </row>
    <row r="64" customFormat="false" ht="15.75" hidden="false" customHeight="false" outlineLevel="0" collapsed="false">
      <c r="A64" s="52" t="s">
        <v>62</v>
      </c>
      <c r="B64" s="53" t="n">
        <f aca="false">B62-B63</f>
        <v>0</v>
      </c>
      <c r="C64" s="56"/>
      <c r="D64" s="57"/>
    </row>
    <row r="65" customFormat="false" ht="32.25" hidden="false" customHeight="true" outlineLevel="0" collapsed="false">
      <c r="A65" s="58" t="str">
        <f aca="false">IF(B39=Notice!B5,"L'indice retenu pour l'agent est l'indice plancher =&gt; dans la zone NJOUR du mouvement 03 saisir TP", IF(B36=1, "le nombre d'enfants retenu est 1 =&gt; dans la zone NJOUR du mouvement 03 saisir TP",""))</f>
        <v/>
      </c>
      <c r="B65" s="58"/>
    </row>
    <row r="66" customFormat="false" ht="15" hidden="true" customHeight="false" outlineLevel="0" collapsed="false">
      <c r="A66" s="59" t="s">
        <v>65</v>
      </c>
      <c r="B66" s="60" t="n">
        <f aca="false">IF(AND(D4="",D5=""),1, IF(AND(D4&lt;&gt;"",OR(D4&lt;80,D4&gt;90)),D4/100,0))</f>
        <v>1</v>
      </c>
      <c r="C66" s="59" t="s">
        <v>66</v>
      </c>
      <c r="D66" s="60" t="n">
        <f aca="false">IF(AND(D15="",D16=""),1, IF(AND(D15&lt;&gt;"",OR(D15&lt;80,D15&gt;90)),D15/100,0))</f>
        <v>1</v>
      </c>
    </row>
    <row r="67" customFormat="false" ht="15" hidden="true" customHeight="false" outlineLevel="0" collapsed="false">
      <c r="A67" s="59" t="s">
        <v>65</v>
      </c>
      <c r="B67" s="60" t="n">
        <f aca="false">IF(AND(D4&gt;=80,D4&lt;=90),((D4*4/7)+40)/100,0)</f>
        <v>0</v>
      </c>
      <c r="C67" s="59" t="s">
        <v>66</v>
      </c>
      <c r="D67" s="60" t="n">
        <f aca="false">IF(AND(D15&gt;=80,D15&lt;=90),((D15*4/7)+40)/100,0)</f>
        <v>0</v>
      </c>
    </row>
    <row r="68" customFormat="false" ht="15" hidden="true" customHeight="false" outlineLevel="0" collapsed="false">
      <c r="A68" s="61" t="s">
        <v>67</v>
      </c>
      <c r="B68" s="62" t="n">
        <f aca="false">IF(B36=0,0,IF(B36=1,Notice!B14,0))</f>
        <v>0</v>
      </c>
      <c r="C68" s="61" t="s">
        <v>68</v>
      </c>
      <c r="D68" s="62" t="n">
        <f aca="false">IF(D36=0,0,IF(D36=1,Notice!B14,0))</f>
        <v>0</v>
      </c>
    </row>
    <row r="69" customFormat="false" ht="15" hidden="true" customHeight="false" outlineLevel="0" collapsed="false">
      <c r="A69" s="61" t="s">
        <v>67</v>
      </c>
      <c r="B69" s="62" t="n">
        <f aca="false">IF(AND(B36=2,B37&lt;&gt;""),IF(B39=Notice!B5,Notice!B15+B39*Notice!B4*Notice!C15/100,B37*Notice!B15+B39*Notice!B4*Notice!C15/100),0)</f>
        <v>0</v>
      </c>
      <c r="C69" s="61" t="s">
        <v>68</v>
      </c>
      <c r="D69" s="62" t="n">
        <f aca="false">IF(AND(D36=2,D37&lt;&gt;"",D39&lt;&gt;0),IF(D39=Notice!B5,Notice!B15+D39*Notice!B4*Notice!C15/100,D37*Notice!B15+D39*Notice!B4*Notice!C15/100),0)</f>
        <v>0</v>
      </c>
    </row>
    <row r="70" customFormat="false" ht="15" hidden="true" customHeight="false" outlineLevel="0" collapsed="false">
      <c r="A70" s="61" t="s">
        <v>67</v>
      </c>
      <c r="B70" s="62" t="n">
        <f aca="false">IF(AND(B36=3,B37&lt;&gt;""),IF(B39=Notice!B5,Notice!B16+B39*Notice!B4*Notice!C16/100,B37*Notice!B16+B39*Notice!B4*Notice!C16/100),0)</f>
        <v>0</v>
      </c>
      <c r="C70" s="61" t="s">
        <v>68</v>
      </c>
      <c r="D70" s="62" t="n">
        <f aca="false">IF(AND(D36=3,D37&lt;&gt;"",D39&lt;&gt;0),IF(D39=Notice!B5,Notice!B16+D39*Notice!B4*Notice!C16/100,D37*Notice!B16+D39*Notice!B4*Notice!C16/100),0)</f>
        <v>0</v>
      </c>
    </row>
    <row r="71" customFormat="false" ht="15" hidden="true" customHeight="false" outlineLevel="0" collapsed="false">
      <c r="A71" s="61" t="s">
        <v>67</v>
      </c>
      <c r="B71" s="62" t="n">
        <f aca="false">IF(AND(B36&gt;3,B37&lt;&gt;""),IF(B39=Notice!B5,(Notice!B16+B39*Notice!B4*Notice!C16/100)+((B36-3)*Notice!B17)+((B36-3)*Notice!B4*B39*Notice!C17/100),(B37*Notice!B16+B39*Notice!B4*Notice!C16/100)+((B36-3)*B37*Notice!B17)+((B36-3)*Notice!B4*B39*Notice!C17/100)),0)</f>
        <v>0</v>
      </c>
      <c r="C71" s="61" t="s">
        <v>68</v>
      </c>
      <c r="D71" s="62" t="n">
        <f aca="false">IF(AND(D36&gt;3,D37&lt;&gt;"",D39&lt;&gt;0),IF(D39=Notice!B5,(Notice!B16+D39*Notice!B4*Notice!C16/100)+((D36-3)*Notice!B17)+((D36-3)*D39*Notice!B4*Notice!C17/100),(D37*Notice!B16+D39*Notice!B4*Notice!C16/100)+((D36-3)*D37*Notice!B17)+((D36-3)*D39*Notice!B4*Notice!C17/100)),0)</f>
        <v>0</v>
      </c>
    </row>
    <row r="72" customFormat="false" ht="15" hidden="true" customHeight="false" outlineLevel="0" collapsed="false">
      <c r="A72" s="61" t="s">
        <v>67</v>
      </c>
      <c r="B72" s="62" t="n">
        <f aca="false">IF(AND(B36=2,B38&lt;&gt;""),B38*Notice!B15+B39*Notice!B4*Notice!C15/100,0)</f>
        <v>0</v>
      </c>
      <c r="C72" s="61" t="s">
        <v>68</v>
      </c>
      <c r="D72" s="62" t="n">
        <f aca="false">IF(AND(D36=2,D38&lt;&gt;"",D39&lt;&gt;0),D38*Notice!B15+D39*Notice!B4*Notice!C15/100,0)</f>
        <v>0</v>
      </c>
    </row>
    <row r="73" customFormat="false" ht="15" hidden="true" customHeight="false" outlineLevel="0" collapsed="false">
      <c r="A73" s="61" t="s">
        <v>67</v>
      </c>
      <c r="B73" s="62" t="n">
        <f aca="false">IF(AND(B36=3,B38&lt;&gt;""),B38*Notice!B16+B39*Notice!B4*Notice!C16/100,0)</f>
        <v>0</v>
      </c>
      <c r="C73" s="61" t="s">
        <v>68</v>
      </c>
      <c r="D73" s="62" t="n">
        <f aca="false">IF(AND(D36=3,D38&lt;&gt;"",D39&lt;&gt;0),D38*Notice!B16+D39*Notice!B4*Notice!C16/100,0)</f>
        <v>0</v>
      </c>
    </row>
    <row r="74" customFormat="false" ht="15" hidden="true" customHeight="false" outlineLevel="0" collapsed="false">
      <c r="A74" s="61" t="s">
        <v>67</v>
      </c>
      <c r="B74" s="62" t="n">
        <f aca="false">IF(AND(B36&gt;3,B38&lt;&gt;""),(B38*Notice!B16+B39*Notice!B4*Notice!C16/100)+((B36-3)*B38*Notice!B17)+((B36-3)*B39*Notice!B4*Notice!C17/100),0)</f>
        <v>0</v>
      </c>
      <c r="C74" s="61" t="s">
        <v>68</v>
      </c>
      <c r="D74" s="62" t="n">
        <f aca="false">IF(AND(D36&gt;3,D38&lt;&gt;"",D39&lt;&gt;0),(D38*Notice!B16+D39*Notice!B4*Notice!C16/100) + ((D36-3)*D38*Notice!B17) + ((D36-3)*D39*Notice!B4*Notice!C17/100),0)</f>
        <v>0</v>
      </c>
    </row>
  </sheetData>
  <sheetProtection algorithmName="SHA-512" hashValue="GMrTfEyNpFDGujHz0aNwbdEvmZHL+PKS8fkWagBrYi1A3c3YcjW4/NQVahjt1nrCVhDxEobwqCz+glvV5FrsFg==" saltValue="xEM9aWRAgp5v2KJ7b8Nfeg==" spinCount="100000" sheet="true" objects="true" scenarios="true" selectLockedCells="true"/>
  <mergeCells count="38">
    <mergeCell ref="A1:D1"/>
    <mergeCell ref="A2:D2"/>
    <mergeCell ref="A3:C3"/>
    <mergeCell ref="A4:C4"/>
    <mergeCell ref="A6:C6"/>
    <mergeCell ref="A7:C7"/>
    <mergeCell ref="A8:C8"/>
    <mergeCell ref="A9:C9"/>
    <mergeCell ref="A11:D11"/>
    <mergeCell ref="A12:C12"/>
    <mergeCell ref="A13:C13"/>
    <mergeCell ref="A14:C14"/>
    <mergeCell ref="A15:C15"/>
    <mergeCell ref="A17:C17"/>
    <mergeCell ref="A18:C18"/>
    <mergeCell ref="A19:C19"/>
    <mergeCell ref="A20:C20"/>
    <mergeCell ref="A22:D22"/>
    <mergeCell ref="A23:C23"/>
    <mergeCell ref="A24:C24"/>
    <mergeCell ref="A26:D26"/>
    <mergeCell ref="A27:C27"/>
    <mergeCell ref="A28:C28"/>
    <mergeCell ref="A30:D30"/>
    <mergeCell ref="A31:C31"/>
    <mergeCell ref="A32:C32"/>
    <mergeCell ref="A34:B34"/>
    <mergeCell ref="C34:D34"/>
    <mergeCell ref="A35:B35"/>
    <mergeCell ref="C35:D35"/>
    <mergeCell ref="A45:B45"/>
    <mergeCell ref="C45:D45"/>
    <mergeCell ref="A50:B50"/>
    <mergeCell ref="A55:B55"/>
    <mergeCell ref="C55:D55"/>
    <mergeCell ref="A60:B60"/>
    <mergeCell ref="C60:D60"/>
    <mergeCell ref="A65:B65"/>
  </mergeCells>
  <conditionalFormatting sqref="D9">
    <cfRule type="expression" priority="2" aboveAverage="0" equalAverage="0" bottom="0" percent="0" rank="0" text="" dxfId="0">
      <formula>IF(D9&lt;D24+D28+D32,1,0)</formula>
    </cfRule>
  </conditionalFormatting>
  <conditionalFormatting sqref="D18">
    <cfRule type="expression" priority="3" aboveAverage="0" equalAverage="0" bottom="0" percent="0" rank="0" text="" dxfId="1">
      <formula>IF(D7=0,0,D7)</formula>
    </cfRule>
  </conditionalFormatting>
  <conditionalFormatting sqref="D4 D15">
    <cfRule type="expression" priority="4" aboveAverage="0" equalAverage="0" bottom="0" percent="0" rank="0" text="" dxfId="2">
      <formula>IF(OR(D4&gt;90,AND(D4&lt;&gt;"",D4&lt;50)),1,0)</formula>
    </cfRule>
  </conditionalFormatting>
  <conditionalFormatting sqref="D5 D16">
    <cfRule type="expression" priority="5" aboveAverage="0" equalAverage="0" bottom="0" percent="0" rank="0" text="" dxfId="3">
      <formula>IF(D5=100,1,0)</formula>
    </cfRule>
  </conditionalFormatting>
  <conditionalFormatting sqref="E4">
    <cfRule type="expression" priority="6" aboveAverage="0" equalAverage="0" bottom="0" percent="0" rank="0" text="" dxfId="4">
      <formula>"SI(OU(D4&gt;90;ET(D4&lt;&gt;"""";D4&lt;50)))"</formula>
    </cfRule>
  </conditionalFormatting>
  <conditionalFormatting sqref="E5">
    <cfRule type="expression" priority="7" aboveAverage="0" equalAverage="0" bottom="0" percent="0" rank="0" text="" dxfId="5">
      <formula>"SI(D5=100)"</formula>
    </cfRule>
  </conditionalFormatting>
  <conditionalFormatting sqref="E9">
    <cfRule type="expression" priority="8" aboveAverage="0" equalAverage="0" bottom="0" percent="0" rank="0" text="" dxfId="6">
      <formula>"SI(D9&lt;D24+D28+D32)"</formula>
    </cfRule>
  </conditionalFormatting>
  <conditionalFormatting sqref="E15">
    <cfRule type="expression" priority="9" aboveAverage="0" equalAverage="0" bottom="0" percent="0" rank="0" text="" dxfId="7">
      <formula>"SI(OU(D15&gt;90;ET(D15&lt;&gt;"""";D15&lt;50)))"</formula>
    </cfRule>
  </conditionalFormatting>
  <conditionalFormatting sqref="E16">
    <cfRule type="expression" priority="10" aboveAverage="0" equalAverage="0" bottom="0" percent="0" rank="0" text="" dxfId="8">
      <formula>"SI(D16=100)"</formula>
    </cfRule>
  </conditionalFormatting>
  <conditionalFormatting sqref="E12">
    <cfRule type="expression" priority="11" aboveAverage="0" equalAverage="0" bottom="0" percent="0" rank="0" text="" dxfId="9">
      <formula>"SI(D5=100)"</formula>
    </cfRule>
  </conditionalFormatting>
  <conditionalFormatting sqref="E13">
    <cfRule type="expression" priority="12" aboveAverage="0" equalAverage="0" bottom="0" percent="0" rank="0" text="" dxfId="10">
      <formula>"SI(D5=100)"</formula>
    </cfRule>
  </conditionalFormatting>
  <conditionalFormatting sqref="C50">
    <cfRule type="expression" priority="13" aboveAverage="0" equalAverage="0" bottom="0" percent="0" rank="0" text="" dxfId="11">
      <formula>"SI(OU(D39=Notice!B5;D36=1))"</formula>
    </cfRule>
  </conditionalFormatting>
  <conditionalFormatting sqref="A65:B65">
    <cfRule type="expression" priority="14" aboveAverage="0" equalAverage="0" bottom="0" percent="0" rank="0" text="" dxfId="12">
      <formula>"SI(OU5B39=Notice!B5;B36=1))"</formula>
    </cfRule>
  </conditionalFormatting>
  <dataValidations count="6">
    <dataValidation allowBlank="true" errorStyle="stop" operator="between" showDropDown="false" showErrorMessage="true" showInputMessage="true" sqref="D12" type="list">
      <formula1>"OUI,NON"</formula1>
      <formula2>0</formula2>
    </dataValidation>
    <dataValidation allowBlank="true" error="La quotité de temps incomplet ne doit pas être saisie si la quotité de temps partiel est renseignée" errorStyle="stop" errorTitle="ne pas saisir" operator="between" showDropDown="false" showErrorMessage="true" showInputMessage="true" sqref="D16" type="custom">
      <formula1>IF(D15&lt;&gt;"",D16="",0)</formula1>
      <formula2>0</formula2>
    </dataValidation>
    <dataValidation allowBlank="true" error="La quotité de temps incomplet ne doit pas être saisie si la quotité de temps partiel est renseignée" errorStyle="stop" errorTitle="Ne pas saisir" operator="between" showDropDown="false" showErrorMessage="true" showInputMessage="true" sqref="D5" type="custom">
      <formula1>IF(D4&lt;&gt;"",D5="",0)</formula1>
      <formula2>0</formula2>
    </dataValidation>
    <dataValidation allowBlank="true" error="La quotité de temps partiel ne doit pas être saisie si la quotité de temps incomplet est renseignée" errorStyle="stop" errorTitle="Ne pas saisir" operator="between" showDropDown="false" showErrorMessage="true" showInputMessage="true" sqref="D4" type="custom">
      <formula1>IF(D5&lt;&gt;"",D4="",0)</formula1>
      <formula2>0</formula2>
    </dataValidation>
    <dataValidation allowBlank="true" error="La quotité de temps partiel ne doit pas être saisie si la quotité de temps incomplet est renseignée" errorStyle="stop" errorTitle="ne pas saisir" operator="between" showDropDown="false" showErrorMessage="true" showInputMessage="true" sqref="D15" type="custom">
      <formula1>IF(D16&lt;&gt;"",D15="",0)</formula1>
      <formula2>0</formula2>
    </dataValidation>
    <dataValidation allowBlank="true" errorStyle="stop" operator="between" showDropDown="false" showErrorMessage="true" showInputMessage="true" sqref="D13" type="list">
      <formula1>Liste!$A$1:$A$2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18" activeCellId="0" sqref="I18"/>
    </sheetView>
  </sheetViews>
  <sheetFormatPr defaultColWidth="10.70703125" defaultRowHeight="15" zeroHeight="false" outlineLevelRow="0" outlineLevelCol="0"/>
  <sheetData>
    <row r="1" customFormat="false" ht="15" hidden="false" customHeight="false" outlineLevel="0" collapsed="false">
      <c r="A1" s="0" t="s">
        <v>69</v>
      </c>
      <c r="B1" s="0" t="n">
        <v>50</v>
      </c>
    </row>
    <row r="2" customFormat="false" ht="15" hidden="false" customHeight="false" outlineLevel="0" collapsed="false">
      <c r="A2" s="0" t="s">
        <v>70</v>
      </c>
      <c r="B2" s="0" t="n">
        <v>60</v>
      </c>
    </row>
    <row r="3" customFormat="false" ht="15" hidden="false" customHeight="false" outlineLevel="0" collapsed="false">
      <c r="B3" s="0" t="n">
        <v>70</v>
      </c>
    </row>
    <row r="4" customFormat="false" ht="15" hidden="false" customHeight="false" outlineLevel="0" collapsed="false">
      <c r="B4" s="0" t="n">
        <v>80</v>
      </c>
    </row>
    <row r="5" customFormat="false" ht="15" hidden="false" customHeight="false" outlineLevel="0" collapsed="false">
      <c r="B5" s="0" t="n">
        <v>90</v>
      </c>
    </row>
  </sheetData>
  <sheetProtection algorithmName="SHA-512" hashValue="/e20jhWEvGMeKTYJRQft2k3NAyBETtGOs1Yl+n3hd9kjy3CWX0zIVmwKs/nT+WJHDxM7AoXF2edHaM9x6Y4Yhw==" saltValue="8vpi0e1nbl/bzyxVP07pGw==" spinCount="100000" sheet="true" objects="true" scenarios="true" selectLockedCells="true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LibreOffice/7.1.4.2$Windows_X86_64 LibreOffice_project/a529a4fab45b75fefc5b6226684193eb000654f6</Application>
  <AppVersion>15.0000</AppVersion>
  <Company>Secrétariat Général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2021-04-06T09:52:12Z</dcterms:created>
  <dc:creator>MINEFI</dc:creator>
  <dc:description/>
  <dc:language>fr-FR</dc:language>
  <cp:lastModifiedBy>MINEFI</cp:lastModifiedBy>
  <dcterms:modified xsi:type="dcterms:W3CDTF">2021-07-07T15:24:31Z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